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499"/>
  </bookViews>
  <sheets>
    <sheet name="2023" sheetId="1" r:id="rId1"/>
  </sheets>
  <definedNames>
    <definedName name="_GoBack" localSheetId="0">'2023'!$B$23</definedName>
    <definedName name="_xlnm.Print_Area" localSheetId="0">'2023'!$A$1:$T$29</definedName>
  </definedNames>
  <calcPr calcId="124519"/>
  <fileRecoveryPr autoRecover="0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S29" i="1"/>
  <c r="S26"/>
  <c r="S23"/>
  <c r="S15"/>
  <c r="S6"/>
  <c r="R29"/>
  <c r="P29"/>
  <c r="O29"/>
  <c r="L29"/>
  <c r="K29"/>
  <c r="J29"/>
  <c r="H29"/>
  <c r="G29"/>
  <c r="F29"/>
  <c r="E29"/>
  <c r="D29"/>
  <c r="I29"/>
  <c r="N28"/>
  <c r="N26"/>
  <c r="Q15" l="1"/>
  <c r="L15"/>
  <c r="Q6"/>
  <c r="L6"/>
  <c r="N13"/>
  <c r="I13"/>
  <c r="I28" l="1"/>
  <c r="D28"/>
  <c r="D26"/>
  <c r="D6"/>
  <c r="N16"/>
  <c r="N7" l="1"/>
  <c r="I7"/>
  <c r="N17"/>
  <c r="N24"/>
  <c r="N25"/>
  <c r="I17"/>
  <c r="L23" l="1"/>
  <c r="I26" s="1"/>
  <c r="N22" l="1"/>
  <c r="I22"/>
  <c r="N21"/>
  <c r="I21"/>
  <c r="N10"/>
  <c r="I14"/>
  <c r="I12"/>
  <c r="N20"/>
  <c r="I20"/>
  <c r="I11" l="1"/>
  <c r="I25" l="1"/>
  <c r="I24"/>
  <c r="Q23"/>
  <c r="Q29" s="1"/>
  <c r="N18"/>
  <c r="N19"/>
  <c r="I19"/>
  <c r="I18"/>
  <c r="I16"/>
  <c r="N12"/>
  <c r="N14"/>
  <c r="I9"/>
  <c r="I15" l="1"/>
  <c r="N15"/>
  <c r="N23"/>
  <c r="N11" l="1"/>
  <c r="N9"/>
  <c r="N8"/>
  <c r="I10"/>
  <c r="I8"/>
  <c r="I6" s="1"/>
  <c r="I23"/>
  <c r="V23" s="1"/>
  <c r="N6" l="1"/>
  <c r="N29" s="1"/>
  <c r="D23"/>
  <c r="D15"/>
  <c r="M29"/>
</calcChain>
</file>

<file path=xl/sharedStrings.xml><?xml version="1.0" encoding="utf-8"?>
<sst xmlns="http://schemas.openxmlformats.org/spreadsheetml/2006/main" count="83" uniqueCount="50">
  <si>
    <t>№ з/п</t>
  </si>
  <si>
    <t>Назва програми</t>
  </si>
  <si>
    <t>Рішення Луцької міської ради про затвердження програми (в т.ч. останні зміни)</t>
  </si>
  <si>
    <t xml:space="preserve">За джерелами фінансування, тис. грн:
</t>
  </si>
  <si>
    <r>
      <rPr>
        <b/>
        <sz val="12"/>
        <rFont val="Arial Cyr"/>
        <charset val="204"/>
      </rPr>
      <t xml:space="preserve">Затверджено </t>
    </r>
    <r>
      <rPr>
        <b/>
        <u/>
        <sz val="12"/>
        <color rgb="FF993300"/>
        <rFont val="Arial Cyr"/>
        <charset val="204"/>
      </rPr>
      <t>рішенням про бюджет</t>
    </r>
    <r>
      <rPr>
        <b/>
        <sz val="12"/>
        <color rgb="FF993300"/>
        <rFont val="Arial Cyr"/>
        <charset val="204"/>
      </rPr>
      <t xml:space="preserve"> (зі змінами) </t>
    </r>
    <r>
      <rPr>
        <b/>
        <sz val="12"/>
        <rFont val="Arial Cyr"/>
        <charset val="204"/>
      </rPr>
      <t>на реалізацію заходів програми на 2021 рік, тис. грн</t>
    </r>
  </si>
  <si>
    <t>Головні виконавці Програми</t>
  </si>
  <si>
    <r>
      <rPr>
        <b/>
        <sz val="12"/>
        <rFont val="Arial Cyr"/>
        <charset val="204"/>
      </rPr>
      <t>Досягненя результативних показників, передбачених програмою</t>
    </r>
    <r>
      <rPr>
        <b/>
        <sz val="12"/>
        <color rgb="FF993300"/>
        <rFont val="Arial Cyr"/>
        <charset val="204"/>
      </rPr>
      <t xml:space="preserve"> (на що були використані кошти)</t>
    </r>
  </si>
  <si>
    <t>Держ.
 бюджет</t>
  </si>
  <si>
    <t>Обл.
 бюджет</t>
  </si>
  <si>
    <t>Бюджет ЛМТГ</t>
  </si>
  <si>
    <t>Власні
 і залучені кошти</t>
  </si>
  <si>
    <t>Всього</t>
  </si>
  <si>
    <t xml:space="preserve">Всього </t>
  </si>
  <si>
    <t>Всього:</t>
  </si>
  <si>
    <t>«Здоров’я мешканців міської територіальної громади на 2021-2025 роки»</t>
  </si>
  <si>
    <t>Фінансова підтримка комунальних підприємств охорони здоров’я Луцької МТГ на 2021-2025 роки»</t>
  </si>
  <si>
    <t>Управління охорони здоров'я Луцької міської ради</t>
  </si>
  <si>
    <t>Депртамент соціальної політики</t>
  </si>
  <si>
    <t>_на закупівлю життєважливих лікарських засобів та медичних виробів для відділення інтенсивної терапії новонароджених  та породіль</t>
  </si>
  <si>
    <t>_ на забезпечення осіб з інвалідністю памперсами</t>
  </si>
  <si>
    <t>_на придбання санаторно-лікувальних путівок для дітей, хворих на цукровий діабет</t>
  </si>
  <si>
    <t xml:space="preserve"> </t>
  </si>
  <si>
    <t>_на оплату праці з нарахуванням працівникам, які надають безкоштовну стоматологічну допомогу пільговим категоріям мешканців Луцької МТГ та придбання стоматологічних матеріалів</t>
  </si>
  <si>
    <t>на проведення безкоштовного зубопротезування пільговим категоріям мешканців Луцької МТГ</t>
  </si>
  <si>
    <t xml:space="preserve">_ на оплату енергоносіїв (комунальних послу), спожитих комунальними підприємствами охорони здоров'я Луцької МТГ </t>
  </si>
  <si>
    <t xml:space="preserve">_на проведення безкоштовного зубопротезування </t>
  </si>
  <si>
    <t xml:space="preserve">_на забезпечення пільгових категорій мешканців Луцької МТГ безоплатними лікарськими засобами, препаратами та виробами медичного призначення </t>
  </si>
  <si>
    <t xml:space="preserve">_на утримання медичної комісії
з питань приписки Луцького об’єднаного
 міського територіального центру 
комплектування та соціальної підтримки
 </t>
  </si>
  <si>
    <t xml:space="preserve">_на утримання позаштатної військов-лікарської комісії Луцького об’єднаного
 міського територіального центру 
комплектування та соціальної підтримки
 </t>
  </si>
  <si>
    <t xml:space="preserve">_на надання безкоштовне отримання лікарських засобів та препаратів при наданні стаціонарної та амбулаторно-поліклінічної допомоги; оплата послуг з харчування </t>
  </si>
  <si>
    <t>_придбання життєво - необхідних лікарських засобів, препаратів, виробів медичного призначення та витратних матеріалів, необхідних для забезпечення діагностичного та лікувального процесу в стаціонарних умовах, в тому числі медикаментів та витратних матеріалів, необхідних для проведення сеансів хронічного гемодіалізу</t>
  </si>
  <si>
    <t>Інформація про виконання цільових програм Луцької міської територіальної громади за 6 місяців 2023 року</t>
  </si>
  <si>
    <r>
      <t xml:space="preserve">Потреба
 у фінансуванні на  2023 рік </t>
    </r>
    <r>
      <rPr>
        <b/>
        <u/>
        <sz val="12"/>
        <color rgb="FF993300"/>
        <rFont val="Arial Cyr"/>
        <charset val="204"/>
      </rPr>
      <t>згідно рішення міської ради про затвердження Програми</t>
    </r>
    <r>
      <rPr>
        <b/>
        <u/>
        <sz val="12"/>
        <rFont val="Arial Cyr"/>
        <charset val="204"/>
      </rPr>
      <t xml:space="preserve">, </t>
    </r>
    <r>
      <rPr>
        <b/>
        <sz val="12"/>
        <rFont val="Arial Cyr"/>
        <charset val="204"/>
      </rPr>
      <t>всього</t>
    </r>
  </si>
  <si>
    <t>рішення від 23.12.2020 № 2/28 (зі змінами від 24.03.2021 № 9/46, від 30.11.2022 № 37/55, від 22.02.2023 № 41/83, від 31.05.2023 № 45/72)</t>
  </si>
  <si>
    <t>Програма профілактики раку шийки матки шляхом вакцинації дівчат віком 9-14 років проти вірусу папіломи людини на 2023-2027 роки</t>
  </si>
  <si>
    <t xml:space="preserve">рішення від 31.05.2023 № 45/73 </t>
  </si>
  <si>
    <t>рішення від 23.12.2020 № 2/27 (зі змінами від 26.04.2021 № 10/85, від 22.12.2021 № 24/117, від 13.12.2022 № 38/2, від 31.03.2023 № 43/76, від 26.04.2023 № 44/56)</t>
  </si>
  <si>
    <t>Програма виконання доручень виборців та здійснення депутатських повноважень депутатами Луцької міської ради VІІІ скликання на 2021-2025 роки</t>
  </si>
  <si>
    <t xml:space="preserve">рішення від 24.02.2021 № 7/75 </t>
  </si>
  <si>
    <t>Комплексна програма соціальної підтримки ветеранів війни та членів їх сімей на 2021-2023 роки</t>
  </si>
  <si>
    <t xml:space="preserve">рішення від 25.01.2023 № 40/81 </t>
  </si>
  <si>
    <t>Організація надання медичної допомоги, інформаційного, правового супроводу та забезпечення фінансово - економічної діяльності комунальних підприємств охорони здоров’я Луцької МТГ</t>
  </si>
  <si>
    <t>_на придбання наркозно-дихального апарату  для КП "Луцький клінічний пологовий будинок"</t>
  </si>
  <si>
    <t>_на проведення централізованої системи забезпечення повітрям в гінекологічному корпусі КП "Луцький клінічний пологовий будинок"</t>
  </si>
  <si>
    <t>_на придбання медичного обладнання (датчики для апаратів УЗД) для КП "Луцький клінічний пологовий будинок"</t>
  </si>
  <si>
    <t>_на оплату послуг (крім комунальних) КП "Луцький клінічний пологовий будинок"</t>
  </si>
  <si>
    <t>Закупівля вакцини проти вірусу папіломи людини для вакцинації дівчат цільової групи (КП "Луцька міська дитяча поліклініка)"</t>
  </si>
  <si>
    <t>_ для закупівлі респіратора КП "Медичне об'єднання Луцької міської територіальної громади"</t>
  </si>
  <si>
    <r>
      <t xml:space="preserve">Виконання, % (фактично профінансовано </t>
    </r>
    <r>
      <rPr>
        <b/>
        <sz val="9"/>
        <color rgb="FFFF0000"/>
        <rFont val="Arial Cyr"/>
        <charset val="204"/>
      </rPr>
      <t>від затвердженого</t>
    </r>
    <r>
      <rPr>
        <b/>
        <sz val="9"/>
        <rFont val="Arial Cyr"/>
        <charset val="204"/>
      </rPr>
      <t xml:space="preserve">) </t>
    </r>
  </si>
  <si>
    <r>
      <rPr>
        <b/>
        <u/>
        <sz val="10"/>
        <rFont val="Arial Cyr"/>
        <charset val="204"/>
      </rPr>
      <t>Профінансовано</t>
    </r>
    <r>
      <rPr>
        <b/>
        <u/>
        <sz val="10"/>
        <color rgb="FFFF0000"/>
        <rFont val="Arial Cyr"/>
        <charset val="204"/>
      </rPr>
      <t>(</t>
    </r>
    <r>
      <rPr>
        <b/>
        <sz val="10"/>
        <color theme="9" tint="-0.499984740745262"/>
        <rFont val="Arial Cyr"/>
        <charset val="204"/>
      </rPr>
      <t>касові витрати</t>
    </r>
    <r>
      <rPr>
        <b/>
        <u/>
        <sz val="10"/>
        <color rgb="FFFF0000"/>
        <rFont val="Arial Cyr"/>
        <charset val="204"/>
      </rPr>
      <t xml:space="preserve">) </t>
    </r>
    <r>
      <rPr>
        <b/>
        <sz val="10"/>
        <rFont val="Arial Cyr"/>
        <charset val="204"/>
      </rPr>
      <t>на  01.07.2023, в тому числі, тис.грн:</t>
    </r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</si>
</sst>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2">
    <font>
      <sz val="10"/>
      <name val="Arial Cyr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6"/>
      <name val="Arial Cyr"/>
      <charset val="204"/>
    </font>
    <font>
      <b/>
      <sz val="10"/>
      <name val="Arial Cyr"/>
      <charset val="204"/>
    </font>
    <font>
      <b/>
      <u/>
      <sz val="12"/>
      <color rgb="FF993300"/>
      <name val="Arial Cyr"/>
      <charset val="204"/>
    </font>
    <font>
      <b/>
      <u/>
      <sz val="12"/>
      <name val="Arial Cyr"/>
      <charset val="204"/>
    </font>
    <font>
      <b/>
      <sz val="12"/>
      <color rgb="FF993300"/>
      <name val="Arial Cyr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 Cyr"/>
      <charset val="204"/>
    </font>
    <font>
      <b/>
      <sz val="10"/>
      <color rgb="FF000000"/>
      <name val="Arial Cyr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u/>
      <sz val="10"/>
      <color rgb="FFFF0000"/>
      <name val="Arial Cyr"/>
      <charset val="204"/>
    </font>
    <font>
      <b/>
      <sz val="12"/>
      <color rgb="FF000000"/>
      <name val="Times New Roman"/>
      <family val="1"/>
      <charset val="204"/>
    </font>
    <font>
      <b/>
      <sz val="9"/>
      <name val="Arial Cyr"/>
      <charset val="204"/>
    </font>
    <font>
      <b/>
      <sz val="10"/>
      <color theme="9" tint="-0.499984740745262"/>
      <name val="Arial Cyr"/>
      <charset val="204"/>
    </font>
    <font>
      <sz val="13.5"/>
      <name val="Times New Roman"/>
      <family val="1"/>
      <charset val="204"/>
    </font>
    <font>
      <b/>
      <sz val="9"/>
      <color rgb="FFFF0000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Protection="0"/>
    <xf numFmtId="0" fontId="2" fillId="0" borderId="2" applyProtection="0"/>
  </cellStyleXfs>
  <cellXfs count="7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164" fontId="3" fillId="0" borderId="0" xfId="0" applyNumberFormat="1" applyFont="1"/>
    <xf numFmtId="0" fontId="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0" fillId="2" borderId="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wrapText="1"/>
    </xf>
    <xf numFmtId="0" fontId="11" fillId="2" borderId="3" xfId="0" applyFont="1" applyFill="1" applyBorder="1" applyAlignment="1">
      <alignment horizontal="center" vertical="center" wrapText="1"/>
    </xf>
    <xf numFmtId="164" fontId="12" fillId="2" borderId="6" xfId="0" applyNumberFormat="1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165" fontId="0" fillId="0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5" fontId="0" fillId="0" borderId="3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11" fillId="2" borderId="3" xfId="0" applyNumberFormat="1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0" fontId="0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9" fillId="0" borderId="0" xfId="0" applyFont="1"/>
    <xf numFmtId="0" fontId="14" fillId="2" borderId="10" xfId="0" applyFont="1" applyFill="1" applyBorder="1" applyAlignment="1">
      <alignment horizontal="left" wrapText="1"/>
    </xf>
    <xf numFmtId="164" fontId="14" fillId="0" borderId="3" xfId="0" applyNumberFormat="1" applyFont="1" applyBorder="1" applyAlignment="1">
      <alignment horizontal="left"/>
    </xf>
    <xf numFmtId="0" fontId="14" fillId="2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textRotation="180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5" fontId="0" fillId="2" borderId="3" xfId="0" applyNumberFormat="1" applyFont="1" applyFill="1" applyBorder="1" applyAlignment="1">
      <alignment horizontal="center" vertical="center" wrapText="1"/>
    </xf>
  </cellXfs>
  <cellStyles count="3">
    <cellStyle name="Заголовок 1 1" xfId="1"/>
    <cellStyle name="Заголовок 2 1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X33"/>
  <sheetViews>
    <sheetView tabSelected="1" zoomScale="76" zoomScaleNormal="76" workbookViewId="0">
      <pane xSplit="9" ySplit="5" topLeftCell="J6" activePane="bottomRight" state="frozen"/>
      <selection pane="topRight" activeCell="K1" sqref="K1"/>
      <selection pane="bottomLeft" activeCell="A6" sqref="A6"/>
      <selection pane="bottomRight" activeCell="N4" sqref="N4:R4"/>
    </sheetView>
  </sheetViews>
  <sheetFormatPr defaultRowHeight="15.75"/>
  <cols>
    <col min="1" max="1" width="5.140625" style="1" customWidth="1"/>
    <col min="2" max="2" width="15.7109375" style="1" customWidth="1"/>
    <col min="3" max="3" width="17.85546875" style="2" customWidth="1"/>
    <col min="4" max="4" width="19.28515625" style="3" customWidth="1"/>
    <col min="5" max="5" width="10.7109375" style="2" customWidth="1"/>
    <col min="6" max="6" width="10.85546875" style="2" customWidth="1"/>
    <col min="7" max="7" width="10.28515625" style="2" customWidth="1"/>
    <col min="8" max="8" width="12.140625" style="2" customWidth="1"/>
    <col min="9" max="9" width="15.7109375" style="3" customWidth="1"/>
    <col min="10" max="10" width="15.7109375" style="2" customWidth="1"/>
    <col min="11" max="11" width="9.140625" style="2" customWidth="1"/>
    <col min="12" max="12" width="15.7109375" style="2" customWidth="1"/>
    <col min="13" max="13" width="13.140625" style="2" customWidth="1"/>
    <col min="14" max="14" width="9.5703125" style="3" customWidth="1"/>
    <col min="15" max="15" width="9.7109375" style="2" customWidth="1"/>
    <col min="16" max="16" width="9.5703125" style="2" customWidth="1"/>
    <col min="17" max="17" width="9.7109375" style="2" customWidth="1"/>
    <col min="18" max="18" width="11.5703125" style="2"/>
    <col min="19" max="19" width="10.7109375" style="2" customWidth="1"/>
    <col min="20" max="20" width="30.7109375" style="2" customWidth="1"/>
    <col min="21" max="21" width="4.42578125" style="1" customWidth="1"/>
    <col min="22" max="258" width="8.85546875" style="1" customWidth="1"/>
    <col min="259" max="1026" width="8.85546875" customWidth="1"/>
  </cols>
  <sheetData>
    <row r="1" spans="1:23" ht="12.75" customHeight="1">
      <c r="U1" s="71"/>
    </row>
    <row r="2" spans="1:23" ht="35.1" customHeight="1">
      <c r="A2" s="72" t="s">
        <v>31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4"/>
      <c r="O2" s="5"/>
      <c r="P2" s="5"/>
      <c r="Q2" s="5"/>
      <c r="R2" s="5"/>
      <c r="S2" s="5"/>
      <c r="T2" s="5"/>
      <c r="U2" s="71"/>
    </row>
    <row r="3" spans="1:23">
      <c r="U3" s="71"/>
    </row>
    <row r="4" spans="1:23" ht="99.95" customHeight="1">
      <c r="A4" s="73" t="s">
        <v>0</v>
      </c>
      <c r="B4" s="73" t="s">
        <v>1</v>
      </c>
      <c r="C4" s="73" t="s">
        <v>2</v>
      </c>
      <c r="D4" s="74" t="s">
        <v>32</v>
      </c>
      <c r="E4" s="73" t="s">
        <v>3</v>
      </c>
      <c r="F4" s="73"/>
      <c r="G4" s="73"/>
      <c r="H4" s="73"/>
      <c r="I4" s="47" t="s">
        <v>4</v>
      </c>
      <c r="J4" s="48"/>
      <c r="K4" s="48"/>
      <c r="L4" s="49"/>
      <c r="M4" s="73" t="s">
        <v>5</v>
      </c>
      <c r="N4" s="75" t="s">
        <v>49</v>
      </c>
      <c r="O4" s="75"/>
      <c r="P4" s="75"/>
      <c r="Q4" s="75"/>
      <c r="R4" s="75"/>
      <c r="S4" s="76" t="s">
        <v>48</v>
      </c>
      <c r="T4" s="74" t="s">
        <v>6</v>
      </c>
      <c r="U4" s="71"/>
    </row>
    <row r="5" spans="1:23" ht="99.95" customHeight="1">
      <c r="A5" s="73"/>
      <c r="B5" s="73"/>
      <c r="C5" s="73"/>
      <c r="D5" s="73"/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7</v>
      </c>
      <c r="K5" s="6" t="s">
        <v>8</v>
      </c>
      <c r="L5" s="6" t="s">
        <v>9</v>
      </c>
      <c r="M5" s="73"/>
      <c r="N5" s="6" t="s">
        <v>12</v>
      </c>
      <c r="O5" s="6" t="s">
        <v>7</v>
      </c>
      <c r="P5" s="6" t="s">
        <v>8</v>
      </c>
      <c r="Q5" s="6" t="s">
        <v>9</v>
      </c>
      <c r="R5" s="6" t="s">
        <v>10</v>
      </c>
      <c r="S5" s="77"/>
      <c r="T5" s="74"/>
      <c r="U5" s="71"/>
    </row>
    <row r="6" spans="1:23" ht="144.94999999999999" customHeight="1">
      <c r="A6" s="26">
        <v>1</v>
      </c>
      <c r="B6" s="27" t="s">
        <v>14</v>
      </c>
      <c r="C6" s="28" t="s">
        <v>33</v>
      </c>
      <c r="D6" s="29">
        <f>G6</f>
        <v>80563</v>
      </c>
      <c r="E6" s="28"/>
      <c r="F6" s="30"/>
      <c r="G6" s="60">
        <v>80563</v>
      </c>
      <c r="H6" s="28"/>
      <c r="I6" s="31">
        <f>I8+I9+I10+I11+I12+I14+I7+I13</f>
        <v>25930.7</v>
      </c>
      <c r="J6" s="32"/>
      <c r="K6" s="32"/>
      <c r="L6" s="31">
        <f>L8+L9+L10+L11+L12+L14+L7+L13</f>
        <v>25930.7</v>
      </c>
      <c r="M6" s="33" t="s">
        <v>16</v>
      </c>
      <c r="N6" s="31">
        <f>N8+N9+N10+N11+N12+N14+N7+N13</f>
        <v>18375.8</v>
      </c>
      <c r="O6" s="32"/>
      <c r="P6" s="32"/>
      <c r="Q6" s="31">
        <f>Q8+Q9+Q10+Q11+Q12+Q14+Q7+Q13</f>
        <v>18375.8</v>
      </c>
      <c r="R6" s="34"/>
      <c r="S6" s="78">
        <f>N6/I6%</f>
        <v>70.865036424007059</v>
      </c>
      <c r="T6" s="34"/>
      <c r="V6" s="20" t="s">
        <v>21</v>
      </c>
      <c r="W6" s="20" t="s">
        <v>21</v>
      </c>
    </row>
    <row r="7" spans="1:23" ht="234.95" customHeight="1">
      <c r="A7" s="52"/>
      <c r="B7" s="51"/>
      <c r="C7" s="36"/>
      <c r="D7" s="37"/>
      <c r="E7" s="36"/>
      <c r="F7" s="38"/>
      <c r="G7" s="36"/>
      <c r="H7" s="36"/>
      <c r="I7" s="11">
        <f t="shared" ref="I7" si="0">L7</f>
        <v>10000</v>
      </c>
      <c r="J7" s="12"/>
      <c r="K7" s="12"/>
      <c r="L7" s="12">
        <v>10000</v>
      </c>
      <c r="M7" s="13"/>
      <c r="N7" s="55">
        <f t="shared" ref="N7" si="1">Q7</f>
        <v>9829.9</v>
      </c>
      <c r="O7" s="14"/>
      <c r="P7" s="14"/>
      <c r="Q7" s="54">
        <v>9829.9</v>
      </c>
      <c r="R7" s="14"/>
      <c r="S7" s="14"/>
      <c r="T7" s="57" t="s">
        <v>30</v>
      </c>
      <c r="V7" s="20"/>
      <c r="W7" s="20"/>
    </row>
    <row r="8" spans="1:23" ht="110.25">
      <c r="A8" s="7"/>
      <c r="B8" s="23" t="s">
        <v>21</v>
      </c>
      <c r="C8" s="8"/>
      <c r="D8" s="9"/>
      <c r="E8" s="8"/>
      <c r="F8" s="10"/>
      <c r="G8" s="8"/>
      <c r="H8" s="8"/>
      <c r="I8" s="11">
        <f t="shared" ref="I8:I11" si="2">L8</f>
        <v>970</v>
      </c>
      <c r="J8" s="12"/>
      <c r="K8" s="12"/>
      <c r="L8" s="12">
        <v>970</v>
      </c>
      <c r="M8" s="13"/>
      <c r="N8" s="21">
        <f t="shared" ref="N8:N14" si="3">Q8</f>
        <v>50.9</v>
      </c>
      <c r="O8" s="14"/>
      <c r="P8" s="14"/>
      <c r="Q8" s="14">
        <v>50.9</v>
      </c>
      <c r="R8" s="14"/>
      <c r="S8" s="14"/>
      <c r="T8" s="23" t="s">
        <v>18</v>
      </c>
      <c r="V8" s="20" t="s">
        <v>21</v>
      </c>
    </row>
    <row r="9" spans="1:23" ht="110.25">
      <c r="A9" s="7"/>
      <c r="B9" s="23" t="s">
        <v>21</v>
      </c>
      <c r="C9" s="8"/>
      <c r="D9" s="9"/>
      <c r="E9" s="8"/>
      <c r="F9" s="10"/>
      <c r="G9" s="8"/>
      <c r="H9" s="8"/>
      <c r="I9" s="11">
        <f t="shared" si="2"/>
        <v>9692.1</v>
      </c>
      <c r="J9" s="12"/>
      <c r="K9" s="12"/>
      <c r="L9" s="12">
        <v>9692.1</v>
      </c>
      <c r="M9" s="13"/>
      <c r="N9" s="21">
        <f t="shared" si="3"/>
        <v>5866.6</v>
      </c>
      <c r="O9" s="14"/>
      <c r="P9" s="14"/>
      <c r="Q9" s="14">
        <v>5866.6</v>
      </c>
      <c r="R9" s="14"/>
      <c r="S9" s="14"/>
      <c r="T9" s="23" t="s">
        <v>26</v>
      </c>
      <c r="V9" s="20" t="s">
        <v>21</v>
      </c>
    </row>
    <row r="10" spans="1:23" ht="31.5">
      <c r="A10" s="7"/>
      <c r="B10" s="23" t="s">
        <v>21</v>
      </c>
      <c r="C10" s="8"/>
      <c r="D10" s="9"/>
      <c r="E10" s="8"/>
      <c r="F10" s="10"/>
      <c r="G10" s="8"/>
      <c r="H10" s="8"/>
      <c r="I10" s="11">
        <f t="shared" si="2"/>
        <v>367.1</v>
      </c>
      <c r="J10" s="12"/>
      <c r="K10" s="12"/>
      <c r="L10" s="12">
        <v>367.1</v>
      </c>
      <c r="M10" s="13"/>
      <c r="N10" s="55">
        <f>Q10</f>
        <v>367.1</v>
      </c>
      <c r="O10" s="14"/>
      <c r="P10" s="14"/>
      <c r="Q10" s="54">
        <v>367.1</v>
      </c>
      <c r="R10" s="14"/>
      <c r="S10" s="14"/>
      <c r="T10" s="23" t="s">
        <v>19</v>
      </c>
      <c r="V10" s="20" t="s">
        <v>21</v>
      </c>
    </row>
    <row r="11" spans="1:23" ht="63">
      <c r="A11" s="7"/>
      <c r="B11" s="23" t="s">
        <v>21</v>
      </c>
      <c r="C11" s="8"/>
      <c r="D11" s="9"/>
      <c r="E11" s="8"/>
      <c r="F11" s="10"/>
      <c r="G11" s="8"/>
      <c r="H11" s="8"/>
      <c r="I11" s="11">
        <f t="shared" si="2"/>
        <v>0</v>
      </c>
      <c r="J11" s="12"/>
      <c r="K11" s="12"/>
      <c r="L11" s="12">
        <v>0</v>
      </c>
      <c r="M11" s="13"/>
      <c r="N11" s="21">
        <f t="shared" si="3"/>
        <v>0</v>
      </c>
      <c r="O11" s="14"/>
      <c r="P11" s="14"/>
      <c r="Q11" s="14">
        <v>0</v>
      </c>
      <c r="R11" s="14"/>
      <c r="S11" s="14"/>
      <c r="T11" s="23" t="s">
        <v>20</v>
      </c>
      <c r="V11" s="20" t="s">
        <v>21</v>
      </c>
    </row>
    <row r="12" spans="1:23" ht="159.94999999999999" customHeight="1">
      <c r="A12" s="7"/>
      <c r="B12" s="23"/>
      <c r="C12" s="8"/>
      <c r="D12" s="9"/>
      <c r="E12" s="8"/>
      <c r="F12" s="10"/>
      <c r="G12" s="8"/>
      <c r="H12" s="8"/>
      <c r="I12" s="11">
        <f>L12</f>
        <v>2824.1</v>
      </c>
      <c r="J12" s="12"/>
      <c r="K12" s="12"/>
      <c r="L12" s="12">
        <v>2824.1</v>
      </c>
      <c r="M12" s="13"/>
      <c r="N12" s="21">
        <f t="shared" si="3"/>
        <v>1273.2</v>
      </c>
      <c r="O12" s="14"/>
      <c r="P12" s="14"/>
      <c r="Q12" s="14">
        <v>1273.2</v>
      </c>
      <c r="R12" s="14"/>
      <c r="S12" s="14"/>
      <c r="T12" s="23" t="s">
        <v>22</v>
      </c>
      <c r="V12" s="20" t="s">
        <v>21</v>
      </c>
    </row>
    <row r="13" spans="1:23" ht="126">
      <c r="A13" s="63"/>
      <c r="B13" s="62"/>
      <c r="C13" s="64"/>
      <c r="D13" s="9"/>
      <c r="E13" s="64"/>
      <c r="F13" s="10"/>
      <c r="G13" s="64"/>
      <c r="H13" s="64"/>
      <c r="I13" s="11">
        <f>L13</f>
        <v>1852.5</v>
      </c>
      <c r="J13" s="12"/>
      <c r="K13" s="12"/>
      <c r="L13" s="12">
        <v>1852.5</v>
      </c>
      <c r="M13" s="13"/>
      <c r="N13" s="59">
        <f t="shared" ref="N13" si="4">Q13</f>
        <v>889.2</v>
      </c>
      <c r="O13" s="14"/>
      <c r="P13" s="14"/>
      <c r="Q13" s="14">
        <v>889.2</v>
      </c>
      <c r="R13" s="14"/>
      <c r="S13" s="65"/>
      <c r="T13" s="22" t="s">
        <v>41</v>
      </c>
      <c r="V13" s="20"/>
    </row>
    <row r="14" spans="1:23" ht="78.75">
      <c r="A14" s="7"/>
      <c r="B14" s="23"/>
      <c r="C14" s="8"/>
      <c r="D14" s="9"/>
      <c r="E14" s="8"/>
      <c r="F14" s="10"/>
      <c r="G14" s="8"/>
      <c r="H14" s="8"/>
      <c r="I14" s="11">
        <f>L14</f>
        <v>224.9</v>
      </c>
      <c r="J14" s="12"/>
      <c r="K14" s="12"/>
      <c r="L14" s="12">
        <v>224.9</v>
      </c>
      <c r="M14" s="13"/>
      <c r="N14" s="21">
        <f t="shared" si="3"/>
        <v>98.9</v>
      </c>
      <c r="O14" s="14"/>
      <c r="P14" s="14"/>
      <c r="Q14" s="14">
        <v>98.9</v>
      </c>
      <c r="R14" s="14"/>
      <c r="S14" s="14"/>
      <c r="T14" s="23" t="s">
        <v>23</v>
      </c>
      <c r="V14" s="20" t="s">
        <v>21</v>
      </c>
    </row>
    <row r="15" spans="1:23" ht="170.1" customHeight="1">
      <c r="A15" s="26">
        <v>2</v>
      </c>
      <c r="B15" s="27" t="s">
        <v>15</v>
      </c>
      <c r="C15" s="28" t="s">
        <v>36</v>
      </c>
      <c r="D15" s="29">
        <f>E15+F15+G15+H15</f>
        <v>98674.6</v>
      </c>
      <c r="E15" s="28"/>
      <c r="F15" s="30"/>
      <c r="G15" s="28">
        <v>98674.6</v>
      </c>
      <c r="H15" s="28"/>
      <c r="I15" s="31">
        <f>I16+I18+I19+I20+I21+I22+I17</f>
        <v>51413.9</v>
      </c>
      <c r="J15" s="32"/>
      <c r="K15" s="32"/>
      <c r="L15" s="31">
        <f>L16+L18+L19+L20+L21+L22+L17</f>
        <v>51413.9</v>
      </c>
      <c r="M15" s="33" t="s">
        <v>16</v>
      </c>
      <c r="N15" s="31">
        <f>N16+N18+N19+N20+N21+N22+N17</f>
        <v>20856</v>
      </c>
      <c r="O15" s="32"/>
      <c r="P15" s="32"/>
      <c r="Q15" s="31">
        <f>Q16+Q18+Q19+Q20+Q21+Q22+Q17</f>
        <v>20856</v>
      </c>
      <c r="R15" s="34"/>
      <c r="S15" s="78">
        <f>N15/I15%</f>
        <v>40.564905599458513</v>
      </c>
      <c r="T15" s="34"/>
      <c r="V15" s="20" t="s">
        <v>21</v>
      </c>
    </row>
    <row r="16" spans="1:23" ht="126">
      <c r="A16" s="7"/>
      <c r="B16" s="23"/>
      <c r="C16" s="8"/>
      <c r="D16" s="9"/>
      <c r="E16" s="8"/>
      <c r="F16" s="10"/>
      <c r="G16" s="8"/>
      <c r="H16" s="8"/>
      <c r="I16" s="11">
        <f t="shared" ref="I16:I22" si="5">L16</f>
        <v>8043.8</v>
      </c>
      <c r="J16" s="12"/>
      <c r="K16" s="12"/>
      <c r="L16" s="12">
        <v>8043.8</v>
      </c>
      <c r="M16" s="13"/>
      <c r="N16" s="24">
        <f>Q16</f>
        <v>4110.3999999999996</v>
      </c>
      <c r="O16" s="14"/>
      <c r="P16" s="14"/>
      <c r="Q16" s="14">
        <v>4110.3999999999996</v>
      </c>
      <c r="R16" s="14"/>
      <c r="S16" s="14"/>
      <c r="T16" s="25" t="s">
        <v>28</v>
      </c>
      <c r="V16" s="20" t="s">
        <v>21</v>
      </c>
    </row>
    <row r="17" spans="1:22" ht="141.75">
      <c r="A17" s="7"/>
      <c r="B17" s="23"/>
      <c r="C17" s="8"/>
      <c r="D17" s="9"/>
      <c r="E17" s="8"/>
      <c r="F17" s="10"/>
      <c r="G17" s="8"/>
      <c r="H17" s="8"/>
      <c r="I17" s="11">
        <f t="shared" si="5"/>
        <v>1384.4</v>
      </c>
      <c r="J17" s="12"/>
      <c r="K17" s="12"/>
      <c r="L17" s="12">
        <v>1384.4</v>
      </c>
      <c r="M17" s="13"/>
      <c r="N17" s="56">
        <f t="shared" ref="N17:N20" si="6">Q17</f>
        <v>1092.9000000000001</v>
      </c>
      <c r="O17" s="14"/>
      <c r="P17" s="14"/>
      <c r="Q17" s="14">
        <v>1092.9000000000001</v>
      </c>
      <c r="R17" s="14"/>
      <c r="S17" s="14"/>
      <c r="T17" s="25" t="s">
        <v>27</v>
      </c>
      <c r="V17" s="20" t="s">
        <v>21</v>
      </c>
    </row>
    <row r="18" spans="1:22" ht="78.75">
      <c r="A18" s="7"/>
      <c r="B18" s="23"/>
      <c r="C18" s="8"/>
      <c r="D18" s="9"/>
      <c r="E18" s="8"/>
      <c r="F18" s="10"/>
      <c r="G18" s="8"/>
      <c r="H18" s="8"/>
      <c r="I18" s="11">
        <f t="shared" si="5"/>
        <v>38506.1</v>
      </c>
      <c r="J18" s="12"/>
      <c r="K18" s="12"/>
      <c r="L18" s="12">
        <v>38506.1</v>
      </c>
      <c r="M18" s="13"/>
      <c r="N18" s="55">
        <f t="shared" si="6"/>
        <v>14498.7</v>
      </c>
      <c r="O18" s="14"/>
      <c r="P18" s="14"/>
      <c r="Q18" s="54">
        <v>14498.7</v>
      </c>
      <c r="R18" s="14"/>
      <c r="S18" s="14"/>
      <c r="T18" s="25" t="s">
        <v>24</v>
      </c>
      <c r="V18" s="20" t="s">
        <v>21</v>
      </c>
    </row>
    <row r="19" spans="1:22" ht="63">
      <c r="A19" s="7"/>
      <c r="B19" s="23"/>
      <c r="C19" s="8"/>
      <c r="D19" s="9"/>
      <c r="E19" s="8"/>
      <c r="F19" s="10"/>
      <c r="G19" s="8"/>
      <c r="H19" s="8"/>
      <c r="I19" s="11">
        <f t="shared" si="5"/>
        <v>1500</v>
      </c>
      <c r="J19" s="12"/>
      <c r="K19" s="12"/>
      <c r="L19" s="12">
        <v>1500</v>
      </c>
      <c r="M19" s="13"/>
      <c r="N19" s="21">
        <f t="shared" si="6"/>
        <v>0</v>
      </c>
      <c r="O19" s="14"/>
      <c r="P19" s="14"/>
      <c r="Q19" s="14">
        <v>0</v>
      </c>
      <c r="R19" s="14"/>
      <c r="S19" s="14"/>
      <c r="T19" s="25" t="s">
        <v>42</v>
      </c>
      <c r="V19" s="20" t="s">
        <v>21</v>
      </c>
    </row>
    <row r="20" spans="1:22" ht="99.95" customHeight="1">
      <c r="A20" s="7"/>
      <c r="B20" s="23"/>
      <c r="C20" s="8"/>
      <c r="D20" s="9"/>
      <c r="E20" s="8"/>
      <c r="F20" s="10"/>
      <c r="G20" s="8"/>
      <c r="H20" s="8"/>
      <c r="I20" s="11">
        <f t="shared" si="5"/>
        <v>1000</v>
      </c>
      <c r="J20" s="12"/>
      <c r="K20" s="12"/>
      <c r="L20" s="12">
        <v>1000</v>
      </c>
      <c r="M20" s="13"/>
      <c r="N20" s="50">
        <f t="shared" si="6"/>
        <v>993.9</v>
      </c>
      <c r="O20" s="14"/>
      <c r="P20" s="14"/>
      <c r="Q20" s="14">
        <v>993.9</v>
      </c>
      <c r="R20" s="14"/>
      <c r="S20" s="14"/>
      <c r="T20" s="25" t="s">
        <v>43</v>
      </c>
      <c r="V20" s="20" t="s">
        <v>21</v>
      </c>
    </row>
    <row r="21" spans="1:22" ht="78.75">
      <c r="A21" s="7"/>
      <c r="B21" s="23"/>
      <c r="C21" s="8"/>
      <c r="D21" s="9"/>
      <c r="E21" s="8"/>
      <c r="F21" s="10"/>
      <c r="G21" s="8"/>
      <c r="H21" s="8"/>
      <c r="I21" s="11">
        <f t="shared" si="5"/>
        <v>500</v>
      </c>
      <c r="J21" s="12"/>
      <c r="K21" s="12"/>
      <c r="L21" s="12">
        <v>500</v>
      </c>
      <c r="M21" s="13"/>
      <c r="N21" s="53">
        <f t="shared" ref="N21:N22" si="7">Q21</f>
        <v>0</v>
      </c>
      <c r="O21" s="14"/>
      <c r="P21" s="14"/>
      <c r="Q21" s="14">
        <v>0</v>
      </c>
      <c r="R21" s="14"/>
      <c r="S21" s="14"/>
      <c r="T21" s="25" t="s">
        <v>44</v>
      </c>
      <c r="V21" s="20" t="s">
        <v>21</v>
      </c>
    </row>
    <row r="22" spans="1:22" ht="63">
      <c r="A22" s="7"/>
      <c r="B22" s="23"/>
      <c r="C22" s="8"/>
      <c r="D22" s="9"/>
      <c r="E22" s="8"/>
      <c r="F22" s="10"/>
      <c r="G22" s="8"/>
      <c r="H22" s="8"/>
      <c r="I22" s="11">
        <f t="shared" si="5"/>
        <v>479.6</v>
      </c>
      <c r="J22" s="12"/>
      <c r="K22" s="12"/>
      <c r="L22" s="12">
        <v>479.6</v>
      </c>
      <c r="M22" s="13"/>
      <c r="N22" s="53">
        <f t="shared" si="7"/>
        <v>160.1</v>
      </c>
      <c r="O22" s="14"/>
      <c r="P22" s="14"/>
      <c r="Q22" s="14">
        <v>160.1</v>
      </c>
      <c r="R22" s="14"/>
      <c r="S22" s="14"/>
      <c r="T22" s="25" t="s">
        <v>45</v>
      </c>
      <c r="V22" s="20" t="s">
        <v>21</v>
      </c>
    </row>
    <row r="23" spans="1:22" ht="141.75">
      <c r="A23" s="26">
        <v>3</v>
      </c>
      <c r="B23" s="35" t="s">
        <v>39</v>
      </c>
      <c r="C23" s="28" t="s">
        <v>40</v>
      </c>
      <c r="D23" s="29">
        <f>E23+F23+G23+H23</f>
        <v>2346.6999999999998</v>
      </c>
      <c r="E23" s="28"/>
      <c r="F23" s="30"/>
      <c r="G23" s="28">
        <v>2346.6999999999998</v>
      </c>
      <c r="H23" s="28"/>
      <c r="I23" s="31">
        <f>J23+K23+L23</f>
        <v>2346.6999999999998</v>
      </c>
      <c r="J23" s="32"/>
      <c r="K23" s="32"/>
      <c r="L23" s="32">
        <f>L24+L25</f>
        <v>2346.6999999999998</v>
      </c>
      <c r="M23" s="33" t="s">
        <v>17</v>
      </c>
      <c r="N23" s="45">
        <f>N24+N25</f>
        <v>952.7</v>
      </c>
      <c r="O23" s="34"/>
      <c r="P23" s="34"/>
      <c r="Q23" s="45">
        <f>Q24+Q25</f>
        <v>952.7</v>
      </c>
      <c r="R23" s="34"/>
      <c r="S23" s="78">
        <f>N23/I23%</f>
        <v>40.597434695529898</v>
      </c>
      <c r="T23" s="34"/>
      <c r="V23" s="20">
        <f t="shared" ref="V23" si="8">Q23-I23</f>
        <v>-1393.9999999999998</v>
      </c>
    </row>
    <row r="24" spans="1:22" ht="47.25">
      <c r="A24" s="52"/>
      <c r="B24" s="51"/>
      <c r="C24" s="36"/>
      <c r="D24" s="37"/>
      <c r="E24" s="36"/>
      <c r="F24" s="38"/>
      <c r="G24" s="36"/>
      <c r="H24" s="36"/>
      <c r="I24" s="39">
        <f>L24</f>
        <v>471</v>
      </c>
      <c r="J24" s="40"/>
      <c r="K24" s="40"/>
      <c r="L24" s="40">
        <v>471</v>
      </c>
      <c r="M24" s="41"/>
      <c r="N24" s="46">
        <f>Q24</f>
        <v>191.3</v>
      </c>
      <c r="O24" s="42"/>
      <c r="P24" s="42"/>
      <c r="Q24" s="44">
        <v>191.3</v>
      </c>
      <c r="R24" s="42"/>
      <c r="S24" s="42"/>
      <c r="T24" s="43" t="s">
        <v>25</v>
      </c>
      <c r="V24" s="20" t="s">
        <v>21</v>
      </c>
    </row>
    <row r="25" spans="1:22" ht="110.25">
      <c r="A25" s="7"/>
      <c r="B25" s="62"/>
      <c r="C25" s="8"/>
      <c r="D25" s="9"/>
      <c r="E25" s="8"/>
      <c r="F25" s="10"/>
      <c r="G25" s="8"/>
      <c r="H25" s="8"/>
      <c r="I25" s="11">
        <f>L25</f>
        <v>1875.7</v>
      </c>
      <c r="J25" s="12"/>
      <c r="K25" s="12"/>
      <c r="L25" s="12">
        <v>1875.7</v>
      </c>
      <c r="M25" s="13"/>
      <c r="N25" s="21">
        <f>Q25</f>
        <v>761.4</v>
      </c>
      <c r="O25" s="14"/>
      <c r="P25" s="14"/>
      <c r="Q25" s="14">
        <v>761.4</v>
      </c>
      <c r="R25" s="14"/>
      <c r="S25" s="14"/>
      <c r="T25" s="25" t="s">
        <v>29</v>
      </c>
      <c r="V25" s="20" t="s">
        <v>21</v>
      </c>
    </row>
    <row r="26" spans="1:22" ht="204.75">
      <c r="A26" s="26">
        <v>4</v>
      </c>
      <c r="B26" s="35" t="s">
        <v>34</v>
      </c>
      <c r="C26" s="28" t="s">
        <v>35</v>
      </c>
      <c r="D26" s="29">
        <f>E26+F26+G26+H26</f>
        <v>1200</v>
      </c>
      <c r="E26" s="28"/>
      <c r="F26" s="30"/>
      <c r="G26" s="60">
        <v>1000</v>
      </c>
      <c r="H26" s="60">
        <v>200</v>
      </c>
      <c r="I26" s="31">
        <f>J26+K26+L26</f>
        <v>1000</v>
      </c>
      <c r="J26" s="32"/>
      <c r="K26" s="32"/>
      <c r="L26" s="32">
        <v>1000</v>
      </c>
      <c r="M26" s="33" t="s">
        <v>16</v>
      </c>
      <c r="N26" s="31">
        <f>O26+P26+Q26</f>
        <v>0</v>
      </c>
      <c r="O26" s="34"/>
      <c r="P26" s="34"/>
      <c r="Q26" s="45">
        <v>0</v>
      </c>
      <c r="R26" s="34"/>
      <c r="S26" s="78">
        <f>N26/I26%</f>
        <v>0</v>
      </c>
      <c r="T26" s="67" t="s">
        <v>46</v>
      </c>
      <c r="V26" s="20"/>
    </row>
    <row r="27" spans="1:22" ht="17.25">
      <c r="A27" s="7"/>
      <c r="B27" s="23"/>
      <c r="C27" s="8"/>
      <c r="D27" s="9"/>
      <c r="E27" s="8"/>
      <c r="F27" s="10"/>
      <c r="G27" s="8"/>
      <c r="H27" s="8"/>
      <c r="I27" s="11"/>
      <c r="J27" s="12"/>
      <c r="K27" s="12"/>
      <c r="L27" s="12"/>
      <c r="M27" s="13"/>
      <c r="N27" s="58"/>
      <c r="O27" s="14"/>
      <c r="P27" s="14"/>
      <c r="Q27" s="14"/>
      <c r="R27" s="14"/>
      <c r="S27" s="14"/>
      <c r="T27" s="66" t="s">
        <v>21</v>
      </c>
      <c r="V27" s="20"/>
    </row>
    <row r="28" spans="1:22" ht="220.5">
      <c r="A28" s="26">
        <v>5</v>
      </c>
      <c r="B28" s="61" t="s">
        <v>37</v>
      </c>
      <c r="C28" s="28" t="s">
        <v>38</v>
      </c>
      <c r="D28" s="29">
        <f>E28+F28+G28+H28</f>
        <v>15</v>
      </c>
      <c r="E28" s="28"/>
      <c r="F28" s="30"/>
      <c r="G28" s="60">
        <v>15</v>
      </c>
      <c r="H28" s="28"/>
      <c r="I28" s="31">
        <f>J28+K28+L28</f>
        <v>15</v>
      </c>
      <c r="J28" s="32"/>
      <c r="K28" s="32"/>
      <c r="L28" s="32">
        <v>15</v>
      </c>
      <c r="M28" s="33" t="s">
        <v>21</v>
      </c>
      <c r="N28" s="45">
        <f>Q28</f>
        <v>0</v>
      </c>
      <c r="O28" s="34"/>
      <c r="P28" s="34"/>
      <c r="Q28" s="45">
        <v>0</v>
      </c>
      <c r="R28" s="34"/>
      <c r="S28" s="34"/>
      <c r="T28" s="69" t="s">
        <v>47</v>
      </c>
      <c r="V28" s="20"/>
    </row>
    <row r="29" spans="1:22">
      <c r="A29" s="15"/>
      <c r="B29" s="16" t="s">
        <v>13</v>
      </c>
      <c r="C29" s="17"/>
      <c r="D29" s="18">
        <f t="shared" ref="D29:L29" si="9">D6+D15+D23+D28+D26</f>
        <v>182799.30000000002</v>
      </c>
      <c r="E29" s="18">
        <f t="shared" si="9"/>
        <v>0</v>
      </c>
      <c r="F29" s="18">
        <f t="shared" si="9"/>
        <v>0</v>
      </c>
      <c r="G29" s="18">
        <f t="shared" si="9"/>
        <v>182599.30000000002</v>
      </c>
      <c r="H29" s="18">
        <f t="shared" si="9"/>
        <v>200</v>
      </c>
      <c r="I29" s="18">
        <f t="shared" si="9"/>
        <v>80706.3</v>
      </c>
      <c r="J29" s="18">
        <f t="shared" si="9"/>
        <v>0</v>
      </c>
      <c r="K29" s="18">
        <f t="shared" si="9"/>
        <v>0</v>
      </c>
      <c r="L29" s="18">
        <f t="shared" si="9"/>
        <v>80706.3</v>
      </c>
      <c r="M29" s="18">
        <f>SUM(M6:M6)</f>
        <v>0</v>
      </c>
      <c r="N29" s="18">
        <f>N6+N15+N23+N28+N26</f>
        <v>40184.5</v>
      </c>
      <c r="O29" s="18">
        <f>O6+O15+O23+O28+O26</f>
        <v>0</v>
      </c>
      <c r="P29" s="18">
        <f>P6+P15+P23+P28+P26</f>
        <v>0</v>
      </c>
      <c r="Q29" s="18">
        <f>Q6+Q15+Q23+Q28+Q26</f>
        <v>40184.5</v>
      </c>
      <c r="R29" s="18">
        <f>R6+R15+R23+R28+R26</f>
        <v>0</v>
      </c>
      <c r="S29" s="78">
        <f>N29/I29%</f>
        <v>49.791032422499853</v>
      </c>
      <c r="T29" s="68"/>
      <c r="V29" s="20" t="s">
        <v>21</v>
      </c>
    </row>
    <row r="31" spans="1:22">
      <c r="B31" s="19"/>
      <c r="C31" s="70"/>
      <c r="D31" s="70"/>
      <c r="E31" s="20"/>
      <c r="F31" s="20"/>
      <c r="G31" s="20"/>
    </row>
    <row r="33" spans="3:4">
      <c r="C33" s="70"/>
      <c r="D33" s="70"/>
    </row>
  </sheetData>
  <mergeCells count="13">
    <mergeCell ref="C31:D31"/>
    <mergeCell ref="C33:D33"/>
    <mergeCell ref="U1:U5"/>
    <mergeCell ref="A2:M2"/>
    <mergeCell ref="A4:A5"/>
    <mergeCell ref="B4:B5"/>
    <mergeCell ref="C4:C5"/>
    <mergeCell ref="D4:D5"/>
    <mergeCell ref="E4:H4"/>
    <mergeCell ref="M4:M5"/>
    <mergeCell ref="N4:R4"/>
    <mergeCell ref="T4:T5"/>
    <mergeCell ref="S4:S5"/>
  </mergeCells>
  <pageMargins left="0" right="0" top="0" bottom="0" header="0" footer="0"/>
  <pageSetup paperSize="9" scale="5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2023</vt:lpstr>
      <vt:lpstr>'2023'!_GoBack</vt:lpstr>
      <vt:lpstr>'2023'!Область_печати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Карпук Оксана</dc:creator>
  <cp:lastModifiedBy>NK</cp:lastModifiedBy>
  <cp:revision>1</cp:revision>
  <cp:lastPrinted>2023-01-04T13:37:09Z</cp:lastPrinted>
  <dcterms:created xsi:type="dcterms:W3CDTF">2021-05-27T11:16:39Z</dcterms:created>
  <dcterms:modified xsi:type="dcterms:W3CDTF">2023-07-06T08:23:40Z</dcterms:modified>
  <dc:language>uk-UA</dc:language>
</cp:coreProperties>
</file>